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<sst xmlns="http://schemas.openxmlformats.org/spreadsheetml/2006/main" count="272" uniqueCount="198">
  <si>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</si>
  <si>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</si>
  <si>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</si>
  <si>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</si>
  <si>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</si>
  <si>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</si>
  <si>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</si>
  <si>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</si>
  <si>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</si>
  <si>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</si>
  <si>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</si>
  <si>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</si>
  <si>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</si>
  <si>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</si>
  <si>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</si>
  <si>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</si>
  <si>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</si>
  <si>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</si>
  <si>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</si>
  <si>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</si>
  <si>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</si>
  <si>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</si>
  <si>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</si>
  <si>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</si>
  <si>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</si>
  <si>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</si>
  <si>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</si>
  <si>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</si>
  <si>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</si>
  <si>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</si>
  <si>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</si>
  <si>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</si>
  <si>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</si>
  <si>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</si>
  <si>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</si>
  <si>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</si>
  <si>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</si>
  <si>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</si>
  <si>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</si>
  <si>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</si>
  <si>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</si>
  <si>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</si>
  <si>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</si>
  <si>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</si>
  <si>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</si>
  <si>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</si>
  <si>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</si>
  <si>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</si>
  <si>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</si>
  <si>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</si>
  <si>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</si>
  <si>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</si>
  <si>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</si>
  <si>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</si>
  <si>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</si>
  <si>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</si>
  <si>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</si>
  <si>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</si>
  <si>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</si>
  <si>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</si>
  <si>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</si>
  <si>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</si>
  <si>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</si>
  <si>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</si>
  <si>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</si>
  <si>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</si>
  <si>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</si>
  <si>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</si>
  <si>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</si>
  <si>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</si>
  <si>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</si>
  <si>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</si>
  <si>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</si>
  <si>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</si>
  <si>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</si>
  <si>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</si>
  <si>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</si>
  <si>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</si>
  <si>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</si>
  <si>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</si>
  <si>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</si>
  <si>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</si>
  <si>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</si>
  <si>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</si>
  <si>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</si>
  <si>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</si>
  <si>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</si>
  <si>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</si>
  <si>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</si>
  <si>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</si>
  <si>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</si>
  <si>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</si>
  <si>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</si>
  <si>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</si>
  <si>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</si>
  <si>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</si>
  <si>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</si>
  <si>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</si>
  <si>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</si>
  <si>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</si>
  <si>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</si>
  <si>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</si>
  <si>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</si>
  <si>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</si>
  <si>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</si>
  <si>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</si>
  <si>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</si>
  <si>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</si>
  <si>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</si>
  <si>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</si>
  <si>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</si>
  <si>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</si>
  <si>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</si>
  <si>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</si>
  <si>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</si>
  <si>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</si>
  <si>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</si>
  <si>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</si>
  <si>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</si>
  <si>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</si>
  <si>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</si>
  <si>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</si>
  <si>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</si>
  <si>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</si>
  <si>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</si>
  <si>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</si>
  <si>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</si>
  <si>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</si>
  <si>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</si>
  <si>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</si>
  <si>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</si>
  <si>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</si>
  <si>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</si>
  <si>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</si>
  <si>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</si>
  <si>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</si>
  <si>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</si>
  <si>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</si>
  <si>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</si>
  <si>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</si>
  <si>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</si>
  <si>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</si>
  <si>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</si>
  <si>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</si>
  <si>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</si>
  <si>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</si>
  <si>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</si>
  <si>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</si>
  <si>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</si>
  <si>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</si>
  <si>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</si>
  <si>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</si>
  <si>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</si>
  <si>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</si>
  <si>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</si>
  <si>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</si>
  <si>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</si>
  <si>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</si>
  <si>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</si>
  <si>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</si>
  <si>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</si>
  <si>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</si>
  <si>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</si>
  <si>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</si>
  <si>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</si>
  <si>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</si>
  <si>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</si>
  <si>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</si>
  <si>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</si>
  <si>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</si>
  <si>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</si>
  <si>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</si>
  <si>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</si>
  <si>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</si>
  <si>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</si>
  <si>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</si>
  <si>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</si>
  <si>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</si>
  <si>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</si>
  <si>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</si>
  <si>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</si>
  <si>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</si>
  <si>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</si>
  <si>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</si>
  <si>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</si>
  <si>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</si>
  <si>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</si>
  <si>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</si>
  <si>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</si>
  <si>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die conditions</t>
  </si>
  <si>
    <t>max 150</t>
  </si>
  <si>
    <t>Estimated cost including dies</t>
  </si>
  <si>
    <t>#7</t>
  </si>
  <si>
    <t>KMI-540-850</t>
  </si>
  <si>
    <t>Tons per  year</t>
  </si>
  <si>
    <t>Hours</t>
  </si>
  <si>
    <t>Days</t>
  </si>
  <si>
    <t>weeks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</si>
</sst>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15" xfId="0" applyFill="1" applyBorder="1" applyAlignment="1">
      <alignment horizontal="left"/>
    </xf>
    <xf numFmtId="0" fontId="3" fillId="11" borderId="15" xfId="0" applyFont="1" applyFill="1" applyBorder="1" applyAlignment="1">
      <alignment horizontal="left"/>
    </xf>
    <xf numFmtId="3" fontId="3" fillId="11" borderId="14" xfId="0" applyNumberFormat="1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3" fillId="11" borderId="13" xfId="0" applyFont="1" applyFill="1" applyBorder="1" applyAlignment="1">
      <alignment/>
    </xf>
    <xf numFmtId="1" fontId="3" fillId="11" borderId="14" xfId="0" applyNumberFormat="1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1266825</xdr:colOff>
      <xdr:row>2</xdr:row>
      <xdr:rowOff>200025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H4" sqref="H4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6"/>
      <c r="B1" s="357"/>
      <c r="E1" s="370" t="s">
        <v>184</v>
      </c>
      <c r="F1" s="358" t="s">
        <v>193</v>
      </c>
      <c r="H1" s="369" t="s">
        <v>192</v>
      </c>
      <c r="K1" s="207" t="s">
        <v>188</v>
      </c>
    </row>
    <row r="2" spans="1:7" ht="9" customHeight="1" thickBot="1">
      <c r="A2" s="33"/>
      <c r="B2" s="33"/>
      <c r="E2" s="33"/>
      <c r="F2" s="33"/>
      <c r="G2" s="33"/>
    </row>
    <row r="3" spans="1:24" ht="18" customHeight="1" thickBot="1">
      <c r="A3" s="33"/>
      <c r="B3" s="33"/>
      <c r="E3" s="371" t="s">
        <v>187</v>
      </c>
      <c r="G3" s="33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1.3501547492242494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142.8</v>
      </c>
      <c r="R4" s="149">
        <f>D40</f>
        <v>17258400</v>
      </c>
      <c r="S4" s="220">
        <v>7</v>
      </c>
      <c r="T4" s="133"/>
      <c r="U4" s="219">
        <v>995000</v>
      </c>
      <c r="V4" s="72">
        <f>V21/V26</f>
        <v>0.35015474922424944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150</v>
      </c>
      <c r="R5" s="148">
        <f>K42</f>
        <v>0.03285027632442068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142142.85714285713</v>
      </c>
      <c r="W5" s="91">
        <f>U4/S4</f>
        <v>142142.85714285713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15000</v>
      </c>
      <c r="W7" s="217">
        <v>15000</v>
      </c>
      <c r="X7" s="199">
        <v>1</v>
      </c>
    </row>
    <row r="8" spans="1:24" ht="16.5" thickBot="1">
      <c r="A8" t="s">
        <v>10</v>
      </c>
      <c r="B8" s="4">
        <f>K7*K8</f>
        <v>280</v>
      </c>
      <c r="C8" s="7" t="s">
        <v>1</v>
      </c>
      <c r="I8" s="4"/>
      <c r="J8" s="16" t="s">
        <v>17</v>
      </c>
      <c r="K8" s="167">
        <v>4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6000</v>
      </c>
      <c r="W8" s="217">
        <v>6000</v>
      </c>
      <c r="X8" s="199">
        <v>1</v>
      </c>
    </row>
    <row r="9" spans="1:28" ht="16.5" thickBot="1">
      <c r="A9" t="s">
        <v>12</v>
      </c>
      <c r="B9" s="1">
        <f>K9</f>
        <v>8.5</v>
      </c>
      <c r="C9" s="1"/>
      <c r="D9" t="s">
        <v>9</v>
      </c>
      <c r="E9" s="1">
        <f>B13*F11</f>
        <v>314.16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8.5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628.32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314.16</v>
      </c>
      <c r="C13" s="1"/>
      <c r="D13" t="s">
        <v>2</v>
      </c>
      <c r="E13" s="1">
        <f>E9*E10</f>
        <v>628.32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24875</v>
      </c>
      <c r="W14" s="308">
        <f>V14</f>
        <v>24875</v>
      </c>
      <c r="X14" s="309">
        <v>1</v>
      </c>
      <c r="Z14">
        <v>6</v>
      </c>
      <c r="AA14">
        <v>43</v>
      </c>
    </row>
    <row r="15" spans="2:24" ht="16.5" thickBot="1">
      <c r="B15" s="1"/>
      <c r="C15" s="44" t="s">
        <v>1</v>
      </c>
      <c r="D15" s="13" t="s">
        <v>31</v>
      </c>
      <c r="E15" s="14">
        <f>A35*B35*C35</f>
        <v>13608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145</v>
      </c>
      <c r="L16" s="169">
        <v>0.1</v>
      </c>
      <c r="M16" s="151">
        <f>K16*L16</f>
        <v>14.5</v>
      </c>
      <c r="N16" s="153">
        <f>M16/M34</f>
        <v>0.21637087819474377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142.8</v>
      </c>
      <c r="C17" s="224">
        <f>E9</f>
        <v>314.16</v>
      </c>
      <c r="D17" t="s">
        <v>28</v>
      </c>
      <c r="E17" s="1">
        <f>B23*K9</f>
        <v>510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190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142.8</v>
      </c>
      <c r="J19" s="155" t="s">
        <v>59</v>
      </c>
      <c r="K19" s="116">
        <v>0.6</v>
      </c>
      <c r="L19" s="172">
        <f>M48</f>
        <v>0.25</v>
      </c>
      <c r="M19" s="151">
        <f>I19*K19*L19</f>
        <v>21.42</v>
      </c>
      <c r="N19" s="153">
        <f>M19/M34</f>
        <v>0.3196320145469939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3000</v>
      </c>
      <c r="G20">
        <v>2.2</v>
      </c>
      <c r="H20" t="s">
        <v>50</v>
      </c>
      <c r="I20" s="33">
        <f>E9/G20</f>
        <v>142.8</v>
      </c>
      <c r="J20" s="190" t="s">
        <v>66</v>
      </c>
      <c r="K20" s="117">
        <v>0.4</v>
      </c>
      <c r="L20" s="172">
        <f>M49</f>
        <v>0.15</v>
      </c>
      <c r="M20" s="151">
        <f>I20*K20*L20</f>
        <v>8.568</v>
      </c>
      <c r="N20" s="153">
        <f>M20/M34</f>
        <v>0.12785280581879754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83.98656215005599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198517.85714285713</v>
      </c>
      <c r="W21" s="200">
        <f>SUM(W5:W20)</f>
        <v>197517.85714285713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50.39193729003359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0.22383194296007974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23.29946489142857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1530922.132120478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5230.764</v>
      </c>
      <c r="I24" s="33"/>
      <c r="J24" s="155" t="s">
        <v>137</v>
      </c>
      <c r="K24" s="111">
        <f>C17*C18</f>
        <v>56.5488</v>
      </c>
      <c r="L24" s="175">
        <v>0.002</v>
      </c>
      <c r="M24" s="151">
        <f>L24*K24</f>
        <v>0.1130976</v>
      </c>
      <c r="N24" s="153">
        <f>M24/M34</f>
        <v>0.001687657036808128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0.6053727545699401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0.09080591318549101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84" t="s">
        <v>194</v>
      </c>
      <c r="E26" s="372"/>
      <c r="F26" t="s">
        <v>38</v>
      </c>
      <c r="G26" s="1">
        <f>E11*F11*G11</f>
        <v>23247.84</v>
      </c>
      <c r="I26" s="33">
        <v>1100</v>
      </c>
      <c r="J26" s="155" t="s">
        <v>15</v>
      </c>
      <c r="K26" s="111">
        <f>G34/I26</f>
        <v>741.3466101818182</v>
      </c>
      <c r="L26" s="176">
        <v>0.01</v>
      </c>
      <c r="M26" s="151">
        <f>K26*L26</f>
        <v>7.413466101818182</v>
      </c>
      <c r="N26" s="153">
        <f>M26/M34</f>
        <v>0.1106247014425768</v>
      </c>
      <c r="O26" t="s">
        <v>1</v>
      </c>
      <c r="Q26" s="46" t="s">
        <v>115</v>
      </c>
      <c r="R26" s="194">
        <f>R19*R5</f>
        <v>32.85027632442068</v>
      </c>
      <c r="S26" s="122" t="s">
        <v>156</v>
      </c>
      <c r="T26" s="207"/>
      <c r="U26" s="84" t="s">
        <v>1</v>
      </c>
      <c r="V26" s="77">
        <f>R4*R5</f>
        <v>566943.2089173819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3"/>
      <c r="E27" s="374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1.3501547492242494</v>
      </c>
      <c r="S27" s="201">
        <f>V4</f>
        <v>0.35015474922424944</v>
      </c>
      <c r="T27" s="136"/>
      <c r="U27" s="77">
        <f>R29*U28</f>
        <v>88.70591318549101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86">
        <v>12</v>
      </c>
      <c r="E28" s="380" t="s">
        <v>195</v>
      </c>
      <c r="F28" t="s">
        <v>2</v>
      </c>
      <c r="G28" s="1">
        <f>E13*G13*H13*D20</f>
        <v>544257.0671999999</v>
      </c>
      <c r="I28" s="33">
        <v>0.02832</v>
      </c>
      <c r="J28" s="190" t="s">
        <v>147</v>
      </c>
      <c r="K28" s="114">
        <f>K26*I28</f>
        <v>20.994936000349092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0.3946272454300599</v>
      </c>
    </row>
    <row r="29" spans="1:25" ht="18.75" thickBot="1">
      <c r="A29" t="s">
        <v>48</v>
      </c>
      <c r="B29" s="1">
        <v>2340</v>
      </c>
      <c r="D29" s="386">
        <v>5</v>
      </c>
      <c r="E29" s="380" t="s">
        <v>196</v>
      </c>
      <c r="I29" s="33">
        <v>91000</v>
      </c>
      <c r="J29" s="155" t="s">
        <v>58</v>
      </c>
      <c r="K29" s="109">
        <f>G34/I29</f>
        <v>8.96133265054945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88.70591318549101</v>
      </c>
      <c r="S29" s="95" t="s">
        <v>94</v>
      </c>
      <c r="T29" s="127"/>
      <c r="U29" s="90">
        <f>R19</f>
        <v>1000</v>
      </c>
      <c r="V29" s="77">
        <f>V26+V21</f>
        <v>765461.0660602391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86">
        <v>52</v>
      </c>
      <c r="E30" s="380" t="s">
        <v>197</v>
      </c>
      <c r="F30" t="s">
        <v>0</v>
      </c>
      <c r="G30" s="1">
        <f>E15*F15*G15*D21</f>
        <v>235758.6</v>
      </c>
      <c r="I30" s="33">
        <v>4</v>
      </c>
      <c r="J30" s="190" t="s">
        <v>138</v>
      </c>
      <c r="K30" s="110">
        <f>K29*I30</f>
        <v>35.8453306021978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0.08870591318549101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7"/>
      <c r="E31" s="380"/>
      <c r="I31" s="19">
        <v>0.485</v>
      </c>
      <c r="J31" s="236" t="s">
        <v>155</v>
      </c>
      <c r="K31" s="237">
        <f>K30*I31</f>
        <v>17.38498534206593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3355.8</v>
      </c>
      <c r="C32" s="320" t="s">
        <v>50</v>
      </c>
      <c r="D32" s="382">
        <f>C17*D28*D29*D30</f>
        <v>980179.2</v>
      </c>
      <c r="E32" s="381" t="s">
        <v>75</v>
      </c>
      <c r="F32" t="s">
        <v>5</v>
      </c>
      <c r="G32" s="1">
        <f>E17*F17*G17</f>
        <v>6987</v>
      </c>
      <c r="I32" s="19">
        <v>7000</v>
      </c>
      <c r="J32" s="239" t="s">
        <v>166</v>
      </c>
      <c r="K32" s="241">
        <f>G34/I32</f>
        <v>116.49732445714285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765461.0660602391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3.69138</v>
      </c>
      <c r="C33" s="207" t="s">
        <v>89</v>
      </c>
      <c r="D33" s="383">
        <v>2000</v>
      </c>
      <c r="E33" s="380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85">
        <f>D32/D33</f>
        <v>490.08959999999996</v>
      </c>
      <c r="E34" s="381" t="s">
        <v>89</v>
      </c>
      <c r="F34" s="9" t="s">
        <v>39</v>
      </c>
      <c r="G34" s="12">
        <f>SUM(G24:G32)</f>
        <v>815481.2712</v>
      </c>
      <c r="J34" s="9"/>
      <c r="K34" s="10" t="s">
        <v>21</v>
      </c>
      <c r="L34" s="11"/>
      <c r="M34" s="154">
        <f>SUM(M16:M33)</f>
        <v>67.01456370181819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84</v>
      </c>
      <c r="B35" s="187">
        <v>1</v>
      </c>
      <c r="C35" s="327">
        <v>162</v>
      </c>
      <c r="D35" s="375"/>
      <c r="E35" s="376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0.03285027632442068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8"/>
      <c r="E36" s="379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0.055855636861070326</v>
      </c>
      <c r="R36" s="32"/>
      <c r="S36" s="30"/>
      <c r="T36" s="31"/>
      <c r="U36" s="281">
        <f>U40-V21</f>
        <v>266379.77957920346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2040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0.44748482036579146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17258400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0.001687657036808128</v>
      </c>
      <c r="Q40" s="92"/>
      <c r="R40" s="212" t="s">
        <v>1</v>
      </c>
      <c r="S40" s="56"/>
      <c r="T40" s="56"/>
      <c r="U40" s="213">
        <f>Q36*Q37*S37*S38*S39</f>
        <v>464897.6367220606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0.32699557963732057</v>
      </c>
      <c r="R41" s="368" t="s">
        <v>191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47940</v>
      </c>
      <c r="E42" s="311"/>
      <c r="F42" s="313"/>
      <c r="G42" s="329">
        <v>60</v>
      </c>
      <c r="H42" s="330">
        <f>K8</f>
        <v>4</v>
      </c>
      <c r="I42" s="331">
        <f>K9</f>
        <v>8.5</v>
      </c>
      <c r="J42" s="332">
        <f>G42*H42*I42</f>
        <v>2040</v>
      </c>
      <c r="K42" s="366">
        <f>M34/J42</f>
        <v>0.03285027632442068</v>
      </c>
      <c r="L42" s="49"/>
      <c r="M42" s="162" t="s">
        <v>1</v>
      </c>
      <c r="N42" s="163"/>
      <c r="R42" s="368" t="s">
        <v>1</v>
      </c>
      <c r="S42" s="31"/>
      <c r="T42" s="31">
        <f>V43*V45*Y47</f>
        <v>8000000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0.22383194296007974</v>
      </c>
      <c r="R43" s="256" t="s">
        <v>175</v>
      </c>
      <c r="S43" s="31"/>
      <c r="T43" s="31"/>
      <c r="U43" s="298" t="s">
        <v>167</v>
      </c>
      <c r="V43" s="367">
        <f>K8</f>
        <v>4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81600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14000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0.09080591318549101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90.80591318549101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150</v>
      </c>
      <c r="M49" s="365">
        <f>L49/L44</f>
        <v>0.15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2011-10-21T21:14:20Z</cp:lastPrinted>
  <dcterms:created xsi:type="dcterms:W3CDTF">2007-12-12T12:31:49Z</dcterms:created>
  <dcterms:modified xsi:type="dcterms:W3CDTF">2014-04-01T10:12:03Z</dcterms:modified>
  <cp:category/>
  <cp:version/>
  <cp:contentType/>
  <cp:contentStatus/>
</cp:coreProperties>
</file>